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22_общая структура\Бизнес-планирование\Факт\Сайт\3 квартал\"/>
    </mc:Choice>
  </mc:AlternateContent>
  <bookViews>
    <workbookView xWindow="0" yWindow="0" windowWidth="25200" windowHeight="11328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2" i="1" l="1"/>
  <c r="AJ12" i="1" l="1"/>
  <c r="AJ10" i="1"/>
  <c r="AK10" i="1"/>
  <c r="AK9" i="1"/>
  <c r="AJ9" i="1"/>
  <c r="AK8" i="1"/>
  <c r="AJ8" i="1"/>
  <c r="AK7" i="1"/>
  <c r="AJ7" i="1"/>
  <c r="AK6" i="1"/>
  <c r="AJ6" i="1"/>
  <c r="AK11" i="1" l="1"/>
  <c r="AK13" i="1" s="1"/>
  <c r="AI12" i="1" l="1"/>
  <c r="AI10" i="1"/>
  <c r="AI9" i="1"/>
  <c r="AI8" i="1"/>
  <c r="AI11" i="1" s="1"/>
  <c r="AI13" i="1" s="1"/>
  <c r="AI7" i="1"/>
  <c r="AI6" i="1"/>
  <c r="AJ11" i="1"/>
  <c r="AJ13" i="1" s="1"/>
  <c r="AH9" i="1" l="1"/>
  <c r="AH12" i="1" l="1"/>
  <c r="AH10" i="1"/>
  <c r="AH7" i="1"/>
  <c r="AG12" i="1" l="1"/>
  <c r="AG10" i="1"/>
  <c r="AG11" i="1" s="1"/>
  <c r="AG9" i="1"/>
  <c r="AG8" i="1"/>
  <c r="AG7" i="1"/>
  <c r="AG6" i="1"/>
  <c r="AF12" i="1" l="1"/>
  <c r="AF10" i="1"/>
  <c r="AF9" i="1"/>
  <c r="AF8" i="1"/>
  <c r="AF7" i="1"/>
  <c r="AF6" i="1"/>
  <c r="AG13" i="1" l="1"/>
  <c r="AF11" i="1"/>
  <c r="AF13" i="1" s="1"/>
  <c r="AE12" i="1"/>
  <c r="AE10" i="1"/>
  <c r="AE9" i="1"/>
  <c r="AE8" i="1"/>
  <c r="AE7" i="1"/>
  <c r="AE6" i="1"/>
  <c r="AE11" i="1" l="1"/>
  <c r="AE13" i="1" s="1"/>
  <c r="AD12" i="1"/>
  <c r="AD8" i="1"/>
  <c r="AD11" i="1" s="1"/>
  <c r="AD13" i="1" s="1"/>
  <c r="AD10" i="1"/>
  <c r="AD9" i="1"/>
  <c r="AD7" i="1"/>
  <c r="AD6" i="1"/>
  <c r="AB10" i="1" l="1"/>
  <c r="AC12" i="1" l="1"/>
  <c r="AC10" i="1"/>
  <c r="AC9" i="1"/>
  <c r="AC8" i="1"/>
  <c r="AC7" i="1"/>
  <c r="AC6" i="1"/>
  <c r="AC11" i="1" l="1"/>
  <c r="AC13" i="1" s="1"/>
  <c r="AB12" i="1"/>
  <c r="AB9" i="1"/>
  <c r="AB8" i="1"/>
  <c r="AB7" i="1"/>
  <c r="AB6" i="1"/>
  <c r="AB11" i="1" l="1"/>
  <c r="AA12" i="1"/>
  <c r="AA10" i="1"/>
  <c r="AA9" i="1"/>
  <c r="AA8" i="1"/>
  <c r="AA7" i="1"/>
  <c r="AA6" i="1"/>
  <c r="AA11" i="1" l="1"/>
  <c r="AB13" i="1"/>
  <c r="Z12" i="1" l="1"/>
  <c r="Z10" i="1"/>
  <c r="Z9" i="1"/>
  <c r="Z8" i="1"/>
  <c r="Z7" i="1"/>
  <c r="Z6" i="1"/>
  <c r="Z11" i="1" l="1"/>
  <c r="Z13" i="1" s="1"/>
  <c r="AA13" i="1"/>
  <c r="Y12" i="1"/>
  <c r="Y10" i="1"/>
  <c r="Y9" i="1"/>
  <c r="Y8" i="1"/>
  <c r="Y7" i="1"/>
  <c r="Y6" i="1"/>
  <c r="Y11" i="1" l="1"/>
  <c r="X12" i="1"/>
  <c r="X10" i="1"/>
  <c r="X9" i="1"/>
  <c r="X8" i="1"/>
  <c r="X7" i="1"/>
  <c r="X6" i="1"/>
  <c r="Y13" i="1" l="1"/>
  <c r="X11" i="1"/>
  <c r="X13" i="1" s="1"/>
  <c r="W12" i="1"/>
  <c r="W10" i="1"/>
  <c r="W9" i="1"/>
  <c r="W8" i="1"/>
  <c r="W7" i="1"/>
  <c r="W6" i="1"/>
  <c r="V12" i="1"/>
  <c r="V10" i="1"/>
  <c r="V9" i="1"/>
  <c r="V8" i="1"/>
  <c r="V7" i="1"/>
  <c r="V6" i="1"/>
  <c r="W11" i="1" l="1"/>
  <c r="W13" i="1" s="1"/>
  <c r="U12" i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  <c r="AH6" i="1" l="1"/>
  <c r="AH8" i="1"/>
  <c r="AH11" i="1" s="1"/>
  <c r="AH13" i="1" s="1"/>
</calcChain>
</file>

<file path=xl/sharedStrings.xml><?xml version="1.0" encoding="utf-8"?>
<sst xmlns="http://schemas.openxmlformats.org/spreadsheetml/2006/main" count="46" uniqueCount="46">
  <si>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</si>
  <si>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</si>
  <si>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</si>
  <si>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</si>
  <si>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</si>
  <si>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</si>
  <si>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</si>
  <si>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</si>
  <si>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</si>
  <si>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</si>
  <si>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</si>
  <si>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</si>
  <si>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</si>
  <si>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</si>
  <si>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</si>
  <si>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</si>
  <si>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</si>
  <si>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</si>
  <si>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</si>
  <si>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</si>
  <si>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</si>
  <si>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</si>
  <si>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</si>
  <si>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</si>
  <si>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</si>
  <si>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</si>
  <si>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</si>
  <si>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</si>
  <si>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</si>
  <si>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</si>
  <si>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факт</t>
  </si>
  <si>
    <t>3 квартал 2019 года факт</t>
  </si>
  <si>
    <t>4 квартал 2019 года факт</t>
  </si>
  <si>
    <t>1 квартал 2020 года факт</t>
  </si>
  <si>
    <t>2 квартал 2020 года факт</t>
  </si>
  <si>
    <t>3 квартал 2020 года факт</t>
  </si>
  <si>
    <t>4 квартал 2020 года факт</t>
  </si>
  <si>
    <t>1 квартал 2021 года факт</t>
  </si>
  <si>
    <t>2 квартал 2021 года факт</t>
  </si>
  <si>
    <t>3 квартал 2021 года факт</t>
  </si>
  <si>
    <t>4 квартал 2021 года факт</t>
  </si>
  <si>
    <t>1 квартал 2022 года факт</t>
  </si>
  <si>
    <t>Прогноз финансовых результатов на 3 квартал 2022 года</t>
  </si>
  <si>
    <t>2 квартал 2022 года факт</t>
  </si>
  <si>
    <t>3 квартал 2022 года факт</t>
  </si>
  <si>
    <t>4 квартал 2022 года 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</si>
</sst>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20/&#1054;&#1090;&#1095;&#1105;&#1090;_1&#1082;&#1074;_&#1056;&#1086;&#1089;&#1089;&#1077;&#1090;&#1080;%20&#1070;&#1075;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20/&#1054;&#1090;&#1095;&#1105;&#1090;_2&#1082;&#1074;_&#1056;&#1086;&#1089;&#1089;&#1077;&#1090;&#1080;%20&#1070;&#1075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20/&#1054;&#1090;&#1095;&#1105;&#1090;_3&#1082;&#1074;_&#1056;&#1086;&#1089;&#1089;&#1077;&#1090;&#1080;%20&#1070;&#1075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20/&#1054;&#1090;&#1095;&#1105;&#1090;_4&#1082;&#1074;_&#1056;&#1086;&#1089;&#1089;&#1077;&#1090;&#1080;%20&#1070;&#1075;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/&#1054;&#1090;&#1095;&#1105;&#1090;_1&#1082;&#1074;_&#1056;&#1086;&#1089;&#1089;&#1077;&#1090;&#1080;%20&#1070;&#1075;_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6;&#1086;&#1089;&#1089;&#1077;&#1090;&#1080;%20&#1070;&#1075;_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6;&#1086;&#1089;&#1089;&#1077;&#1090;&#1080;%20&#1070;&#1075;_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6;&#1086;&#1089;&#1089;&#1077;&#1090;&#1080;%20&#1070;&#1075;_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2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/&#1054;&#1090;&#1095;&#1105;&#1090;_1&#1082;&#1074;_&#1056;&#1086;&#1089;&#1089;&#1077;&#1090;&#1080;%20&#1070;&#1075;_202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2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6;&#1086;&#1089;&#1089;&#1077;&#1090;&#1080;%20&#1070;&#1075;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2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6;&#1086;&#1089;&#1089;&#1077;&#1090;&#1080;%20&#1070;&#1075;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19/&#1054;&#1090;&#1095;&#1105;&#1090;_3&#1082;&#1074;_&#1052;&#1056;&#1057;&#1050;%20&#1070;&#1075;&#1072;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9/&#1054;&#1090;&#1095;&#1105;&#1090;_4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T26">
            <v>2.3746647867832024E-2</v>
          </cell>
        </row>
      </sheetData>
      <sheetData sheetId="22">
        <row r="176">
          <cell r="J176">
            <v>5556.1119742477822</v>
          </cell>
        </row>
      </sheetData>
      <sheetData sheetId="23">
        <row r="11">
          <cell r="J11">
            <v>7599.0757810600007</v>
          </cell>
        </row>
      </sheetData>
      <sheetData sheetId="24"/>
      <sheetData sheetId="25"/>
      <sheetData sheetId="26"/>
      <sheetData sheetId="27">
        <row r="12">
          <cell r="J12">
            <v>8830567.1244873628</v>
          </cell>
          <cell r="U12">
            <v>9609006.5171035118</v>
          </cell>
        </row>
        <row r="18">
          <cell r="U18">
            <v>-8407569.6769999992</v>
          </cell>
        </row>
        <row r="24">
          <cell r="U24">
            <v>1201436.8401035101</v>
          </cell>
        </row>
        <row r="30">
          <cell r="U30">
            <v>-5607.0005999999994</v>
          </cell>
        </row>
        <row r="31">
          <cell r="U31">
            <v>-178993.91999999995</v>
          </cell>
        </row>
        <row r="33">
          <cell r="U33">
            <v>26735.780450000002</v>
          </cell>
        </row>
        <row r="34">
          <cell r="U34">
            <v>-392968.76277999999</v>
          </cell>
        </row>
        <row r="35">
          <cell r="U35">
            <v>0</v>
          </cell>
        </row>
        <row r="36">
          <cell r="U36">
            <v>1677919.4620300003</v>
          </cell>
        </row>
        <row r="38">
          <cell r="U38">
            <v>-1915441.6799300001</v>
          </cell>
        </row>
        <row r="45">
          <cell r="U45">
            <v>-151348.83282999997</v>
          </cell>
        </row>
      </sheetData>
      <sheetData sheetId="28">
        <row r="223">
          <cell r="T223">
            <v>8407569.6770000011</v>
          </cell>
        </row>
      </sheetData>
      <sheetData sheetId="29"/>
      <sheetData sheetId="30"/>
      <sheetData sheetId="31"/>
      <sheetData sheetId="32">
        <row r="79">
          <cell r="T79">
            <v>45385551.492939517</v>
          </cell>
        </row>
      </sheetData>
      <sheetData sheetId="33"/>
      <sheetData sheetId="34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>
        <row r="36">
          <cell r="R36">
            <v>4389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9">
          <cell r="T99">
            <v>41121</v>
          </cell>
        </row>
      </sheetData>
      <sheetData sheetId="26" refreshError="1"/>
      <sheetData sheetId="27" refreshError="1">
        <row r="12">
          <cell r="L12">
            <v>10930295.064755278</v>
          </cell>
          <cell r="V12">
            <v>8315761.79355668</v>
          </cell>
        </row>
        <row r="18">
          <cell r="V18">
            <v>-7396429.9500000011</v>
          </cell>
        </row>
        <row r="24">
          <cell r="V24">
            <v>919331.84355667839</v>
          </cell>
        </row>
        <row r="30">
          <cell r="V30">
            <v>-5821.5372299999999</v>
          </cell>
        </row>
        <row r="31">
          <cell r="V31">
            <v>-173837.63900000005</v>
          </cell>
        </row>
        <row r="33">
          <cell r="V33">
            <v>20711.26496</v>
          </cell>
        </row>
        <row r="34">
          <cell r="V34">
            <v>-413821.03099</v>
          </cell>
        </row>
        <row r="35">
          <cell r="V35">
            <v>91.509550000000004</v>
          </cell>
        </row>
        <row r="36">
          <cell r="V36">
            <v>1096351.8755599998</v>
          </cell>
        </row>
        <row r="38">
          <cell r="V38">
            <v>-2115728.7990900003</v>
          </cell>
        </row>
        <row r="45">
          <cell r="V45">
            <v>214673.25613999995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20">
          <cell r="K20">
            <v>25981369.778465327</v>
          </cell>
        </row>
      </sheetData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2">
          <cell r="N12">
            <v>10631303.492375057</v>
          </cell>
          <cell r="X12">
            <v>9441835.5720232874</v>
          </cell>
        </row>
        <row r="18">
          <cell r="X18">
            <v>-8015267.8260000004</v>
          </cell>
        </row>
        <row r="24">
          <cell r="X24">
            <v>1426567.7460232868</v>
          </cell>
        </row>
        <row r="30">
          <cell r="X30">
            <v>-6463.0586500000009</v>
          </cell>
        </row>
        <row r="31">
          <cell r="X31">
            <v>-182784.204</v>
          </cell>
        </row>
        <row r="33">
          <cell r="X33">
            <v>44781.23792</v>
          </cell>
        </row>
        <row r="34">
          <cell r="X34">
            <v>-418512.68166999996</v>
          </cell>
        </row>
        <row r="35">
          <cell r="X35">
            <v>0</v>
          </cell>
        </row>
        <row r="36">
          <cell r="X36">
            <v>2380845.2203400005</v>
          </cell>
        </row>
        <row r="38">
          <cell r="X38">
            <v>-3669203.2279299991</v>
          </cell>
        </row>
        <row r="45">
          <cell r="X45">
            <v>31397.458449999991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14">
          <cell r="M14">
            <v>984</v>
          </cell>
        </row>
      </sheetData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15">
          <cell r="R15">
            <v>25652404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">
          <cell r="G18">
            <v>0.10845409189021225</v>
          </cell>
        </row>
      </sheetData>
      <sheetData sheetId="22">
        <row r="47">
          <cell r="G47">
            <v>23729790.141005803</v>
          </cell>
        </row>
      </sheetData>
      <sheetData sheetId="23">
        <row r="29">
          <cell r="H29">
            <v>2273.3859580382887</v>
          </cell>
        </row>
      </sheetData>
      <sheetData sheetId="24"/>
      <sheetData sheetId="25">
        <row r="46">
          <cell r="R46">
            <v>442185.33220479998</v>
          </cell>
        </row>
      </sheetData>
      <sheetData sheetId="26">
        <row r="11">
          <cell r="H11">
            <v>14167</v>
          </cell>
        </row>
      </sheetData>
      <sheetData sheetId="27">
        <row r="12">
          <cell r="G12">
            <v>37969175.871301785</v>
          </cell>
          <cell r="Z12">
            <v>11754993.701493608</v>
          </cell>
        </row>
        <row r="18">
          <cell r="Z18">
            <v>-9961558.6309999991</v>
          </cell>
        </row>
        <row r="24">
          <cell r="Z24">
            <v>1793435.0704936106</v>
          </cell>
        </row>
        <row r="30">
          <cell r="Z30">
            <v>-6304.6464200000009</v>
          </cell>
        </row>
        <row r="31">
          <cell r="Z31">
            <v>-264568.66899999999</v>
          </cell>
        </row>
        <row r="33">
          <cell r="Z33">
            <v>55953.087180000002</v>
          </cell>
        </row>
        <row r="34">
          <cell r="Z34">
            <v>-389610.96520000004</v>
          </cell>
        </row>
        <row r="35">
          <cell r="Z35">
            <v>0</v>
          </cell>
        </row>
        <row r="36">
          <cell r="Z36">
            <v>3504634.8175599999</v>
          </cell>
        </row>
        <row r="38">
          <cell r="Z38">
            <v>-4008129.7889200007</v>
          </cell>
        </row>
        <row r="45">
          <cell r="Z45">
            <v>-305162.16267999995</v>
          </cell>
        </row>
      </sheetData>
      <sheetData sheetId="28">
        <row r="16">
          <cell r="G16">
            <v>7063805.6780000003</v>
          </cell>
        </row>
      </sheetData>
      <sheetData sheetId="29">
        <row r="376">
          <cell r="H376">
            <v>173.36088000000001</v>
          </cell>
        </row>
      </sheetData>
      <sheetData sheetId="30">
        <row r="12">
          <cell r="H12">
            <v>40240187.740005672</v>
          </cell>
        </row>
      </sheetData>
      <sheetData sheetId="31"/>
      <sheetData sheetId="32">
        <row r="14">
          <cell r="H14">
            <v>984</v>
          </cell>
        </row>
      </sheetData>
      <sheetData sheetId="33">
        <row r="13">
          <cell r="I13">
            <v>6280514.068</v>
          </cell>
        </row>
      </sheetData>
      <sheetData sheetId="34">
        <row r="21">
          <cell r="N2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T26">
            <v>5.0856204243848291E-2</v>
          </cell>
        </row>
      </sheetData>
      <sheetData sheetId="21"/>
      <sheetData sheetId="22"/>
      <sheetData sheetId="23"/>
      <sheetData sheetId="24"/>
      <sheetData sheetId="25"/>
      <sheetData sheetId="26">
        <row r="12">
          <cell r="U12">
            <v>10237591.5880665</v>
          </cell>
        </row>
        <row r="18">
          <cell r="U18">
            <v>-9055289.4440000001</v>
          </cell>
        </row>
        <row r="24">
          <cell r="U24">
            <v>1182302.1440665007</v>
          </cell>
        </row>
        <row r="30">
          <cell r="U30">
            <v>-6798.0456500000009</v>
          </cell>
        </row>
        <row r="31">
          <cell r="T31">
            <v>-191778.67600000001</v>
          </cell>
        </row>
        <row r="33">
          <cell r="U33">
            <v>88592.66347</v>
          </cell>
        </row>
        <row r="34">
          <cell r="U34">
            <v>-405707.05455</v>
          </cell>
        </row>
        <row r="35">
          <cell r="U35">
            <v>0</v>
          </cell>
        </row>
        <row r="36">
          <cell r="U36">
            <v>924717.93230999995</v>
          </cell>
        </row>
        <row r="38">
          <cell r="U38">
            <v>-899800.31713999994</v>
          </cell>
        </row>
        <row r="45">
          <cell r="U45">
            <v>-84050.793669999999</v>
          </cell>
        </row>
      </sheetData>
      <sheetData sheetId="27"/>
      <sheetData sheetId="28"/>
      <sheetData sheetId="29"/>
      <sheetData sheetId="30"/>
      <sheetData sheetId="31">
        <row r="79">
          <cell r="T79">
            <v>52492900.563977703</v>
          </cell>
        </row>
      </sheetData>
      <sheetData sheetId="32"/>
      <sheetData sheetId="3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>
        <row r="3">
          <cell r="B3" t="str">
            <v>ПАО «Россети»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2">
          <cell r="Y22">
            <v>1155536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8">
          <cell r="G18">
            <v>8.6422890745636111E-2</v>
          </cell>
        </row>
      </sheetData>
      <sheetData sheetId="21">
        <row r="47">
          <cell r="G47">
            <v>23085669.648272093</v>
          </cell>
        </row>
      </sheetData>
      <sheetData sheetId="22">
        <row r="11">
          <cell r="L11">
            <v>7688.8647170000004</v>
          </cell>
        </row>
      </sheetData>
      <sheetData sheetId="23"/>
      <sheetData sheetId="24">
        <row r="46">
          <cell r="R46">
            <v>152184.00000000012</v>
          </cell>
        </row>
      </sheetData>
      <sheetData sheetId="25">
        <row r="11">
          <cell r="H11">
            <v>14261</v>
          </cell>
        </row>
      </sheetData>
      <sheetData sheetId="26">
        <row r="12">
          <cell r="G12">
            <v>38885983.400180422</v>
          </cell>
          <cell r="V12">
            <v>9696910.4010438919</v>
          </cell>
        </row>
        <row r="18">
          <cell r="V18">
            <v>-8156932.1779999994</v>
          </cell>
        </row>
        <row r="24">
          <cell r="V24">
            <v>1539978.2230438916</v>
          </cell>
        </row>
        <row r="30">
          <cell r="V30">
            <v>-6616.3820400000004</v>
          </cell>
        </row>
        <row r="31">
          <cell r="V31">
            <v>-187274.47600000002</v>
          </cell>
        </row>
        <row r="33">
          <cell r="V33">
            <v>89568.147519999999</v>
          </cell>
        </row>
        <row r="34">
          <cell r="V34">
            <v>-401391.50884000002</v>
          </cell>
        </row>
        <row r="35">
          <cell r="V35">
            <v>157.61914000000002</v>
          </cell>
        </row>
        <row r="36">
          <cell r="V36">
            <v>458698.19035999989</v>
          </cell>
        </row>
        <row r="38">
          <cell r="V38">
            <v>-573903.71771</v>
          </cell>
        </row>
        <row r="45">
          <cell r="V45">
            <v>-254035.10308999996</v>
          </cell>
        </row>
      </sheetData>
      <sheetData sheetId="27">
        <row r="16">
          <cell r="G16">
            <v>7034578.9579999996</v>
          </cell>
        </row>
      </sheetData>
      <sheetData sheetId="28">
        <row r="376">
          <cell r="H376">
            <v>186.11412999999999</v>
          </cell>
        </row>
      </sheetData>
      <sheetData sheetId="29">
        <row r="12">
          <cell r="H12">
            <v>40649081.054419085</v>
          </cell>
        </row>
      </sheetData>
      <sheetData sheetId="30"/>
      <sheetData sheetId="31">
        <row r="14">
          <cell r="H14">
            <v>27110</v>
          </cell>
        </row>
      </sheetData>
      <sheetData sheetId="32">
        <row r="62">
          <cell r="J62">
            <v>0</v>
          </cell>
        </row>
      </sheetData>
      <sheetData sheetId="3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 refreshError="1"/>
      <sheetData sheetId="1" refreshError="1"/>
      <sheetData sheetId="2">
        <row r="17">
          <cell r="R17">
            <v>11557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0">
          <cell r="Y50">
            <v>443</v>
          </cell>
        </row>
      </sheetData>
      <sheetData sheetId="8" refreshError="1"/>
      <sheetData sheetId="9">
        <row r="86">
          <cell r="CN86">
            <v>468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2">
          <cell r="N12">
            <v>10511113.174446583</v>
          </cell>
          <cell r="X12">
            <v>10182296.462515675</v>
          </cell>
        </row>
        <row r="18">
          <cell r="X18">
            <v>-8743314.7829999998</v>
          </cell>
        </row>
        <row r="24">
          <cell r="X24">
            <v>1438981.6795156721</v>
          </cell>
        </row>
        <row r="30">
          <cell r="X30">
            <v>-33199.672810000004</v>
          </cell>
        </row>
        <row r="31">
          <cell r="X31">
            <v>-176222.57000000004</v>
          </cell>
        </row>
        <row r="33">
          <cell r="X33">
            <v>90277.907279999999</v>
          </cell>
        </row>
        <row r="34">
          <cell r="X34">
            <v>-431867.79116999998</v>
          </cell>
        </row>
        <row r="35">
          <cell r="X35">
            <v>0</v>
          </cell>
        </row>
        <row r="36">
          <cell r="X36">
            <v>1025644.52731</v>
          </cell>
        </row>
        <row r="38">
          <cell r="X38">
            <v>-1174167.7241500001</v>
          </cell>
        </row>
        <row r="45">
          <cell r="X45">
            <v>-22405.333850000112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>
        <row r="14">
          <cell r="H14">
            <v>27110</v>
          </cell>
        </row>
      </sheetData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6">
          <cell r="T26">
            <v>0.17548641261926728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2">
          <cell r="Z12">
            <v>11337662.629136112</v>
          </cell>
        </row>
        <row r="18">
          <cell r="Z18">
            <v>-10099340.318999998</v>
          </cell>
        </row>
        <row r="24">
          <cell r="Z24">
            <v>1238322.3101361108</v>
          </cell>
        </row>
        <row r="30">
          <cell r="Z30">
            <v>-39946.525129999995</v>
          </cell>
        </row>
        <row r="31">
          <cell r="Z31">
            <v>-321745.74099999998</v>
          </cell>
        </row>
        <row r="33">
          <cell r="Z33">
            <v>110442.59790000001</v>
          </cell>
        </row>
        <row r="34">
          <cell r="Z34">
            <v>-450551.95259</v>
          </cell>
        </row>
        <row r="35">
          <cell r="Z35">
            <v>0</v>
          </cell>
        </row>
        <row r="36">
          <cell r="Z36">
            <v>1255222.0483599997</v>
          </cell>
        </row>
        <row r="38">
          <cell r="Z38">
            <v>-1498887.39536</v>
          </cell>
        </row>
        <row r="45">
          <cell r="Z45">
            <v>-214167.10066000005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>
        <row r="79">
          <cell r="T79">
            <v>52094008.268597692</v>
          </cell>
        </row>
      </sheetData>
      <sheetData sheetId="32" refreshError="1"/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Общее"/>
      <sheetName val="СБП_Проверки"/>
      <sheetName val="СБП_БДДС"/>
      <sheetName val="СБП_БДДС_ВГО"/>
      <sheetName val="СБП_ПрогнозныйБаланс"/>
      <sheetName val="СБП_ПрогнозныйБаланс_ВГО"/>
      <sheetName val="СБП_БДР"/>
      <sheetName val="СБП_ДохРасх_ВГО"/>
      <sheetName val="СБП_СметаЗатрат"/>
      <sheetName val="СБП_ИПР"/>
      <sheetName val="СБП_ОФР"/>
      <sheetName val="СБП_ОцП"/>
      <sheetName val="СБП_ДопИнфо"/>
      <sheetName val="СБП_Затраты_на_персонал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  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2.Прогнозный 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T25">
            <v>5.517607756811304E-2</v>
          </cell>
        </row>
      </sheetData>
      <sheetData sheetId="22">
        <row r="184">
          <cell r="J184">
            <v>5493.9715370000004</v>
          </cell>
        </row>
      </sheetData>
      <sheetData sheetId="23">
        <row r="11">
          <cell r="J11">
            <v>7867.6458460000003</v>
          </cell>
        </row>
      </sheetData>
      <sheetData sheetId="24"/>
      <sheetData sheetId="25"/>
      <sheetData sheetId="26"/>
      <sheetData sheetId="27"/>
      <sheetData sheetId="28">
        <row r="12">
          <cell r="U12">
            <v>10668166.282790923</v>
          </cell>
        </row>
        <row r="18">
          <cell r="U18">
            <v>-9015117.1466099992</v>
          </cell>
        </row>
        <row r="24">
          <cell r="U24">
            <v>1653049.1361809259</v>
          </cell>
        </row>
        <row r="33">
          <cell r="T33">
            <v>116533.30344999999</v>
          </cell>
        </row>
        <row r="34">
          <cell r="T34">
            <v>-585844.70481000002</v>
          </cell>
        </row>
        <row r="35">
          <cell r="T35">
            <v>0</v>
          </cell>
        </row>
        <row r="36">
          <cell r="T36">
            <v>267042.52724999998</v>
          </cell>
        </row>
        <row r="38">
          <cell r="T38">
            <v>-616120.82147999993</v>
          </cell>
        </row>
        <row r="45">
          <cell r="U45">
            <v>-139896.93150999999</v>
          </cell>
        </row>
        <row r="126">
          <cell r="U126">
            <v>-31118.499589999999</v>
          </cell>
        </row>
        <row r="127">
          <cell r="U127">
            <v>-185071.44061000002</v>
          </cell>
        </row>
      </sheetData>
      <sheetData sheetId="29">
        <row r="225">
          <cell r="T225">
            <v>9015117.1466100011</v>
          </cell>
        </row>
      </sheetData>
      <sheetData sheetId="30"/>
      <sheetData sheetId="31"/>
      <sheetData sheetId="32"/>
      <sheetData sheetId="33"/>
      <sheetData sheetId="34">
        <row r="79">
          <cell r="T79">
            <v>45282031.191829711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Общее"/>
      <sheetName val="СБП_Проверки"/>
      <sheetName val="СБП_БДДС"/>
      <sheetName val="СБП_БДДС_ВГО"/>
      <sheetName val="СБП_ПрогнозныйБаланс"/>
      <sheetName val="СБП_ПрогнозныйБаланс_ВГО"/>
      <sheetName val="СБП_БДР"/>
      <sheetName val="СБП_ДохРасх_ВГО"/>
      <sheetName val="СБП_СметаЗатрат"/>
      <sheetName val="СБП_ИПР"/>
      <sheetName val="СБП_ОФР"/>
      <sheetName val="СБП_ОцП"/>
      <sheetName val="СБП_ДопИнфо"/>
      <sheetName val="СБП_Затраты_на_персонал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  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2.Прогнозный 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2">
          <cell r="V12">
            <v>9548277.7453318462</v>
          </cell>
        </row>
        <row r="18">
          <cell r="V18">
            <v>-8214100.2596399998</v>
          </cell>
        </row>
        <row r="24">
          <cell r="V24">
            <v>1334177.4856918463</v>
          </cell>
        </row>
        <row r="33">
          <cell r="V33">
            <v>184949.48866999999</v>
          </cell>
        </row>
        <row r="34">
          <cell r="V34">
            <v>-733815.98918999988</v>
          </cell>
        </row>
        <row r="35">
          <cell r="T35">
            <v>0</v>
          </cell>
        </row>
        <row r="36">
          <cell r="V36">
            <v>393425.88398999989</v>
          </cell>
        </row>
        <row r="38">
          <cell r="V38">
            <v>-788552.43025999994</v>
          </cell>
        </row>
        <row r="45">
          <cell r="V45">
            <v>-77611.241380000021</v>
          </cell>
        </row>
        <row r="126">
          <cell r="V126">
            <v>-32297.733680000005</v>
          </cell>
        </row>
        <row r="127">
          <cell r="V127">
            <v>-188456.09925999996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1">
          <cell r="T11">
            <v>30768276.761749621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2.Прогнозный баланс"/>
      <sheetName val="13.ПП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">
          <cell r="O13">
            <v>11122233.733483875</v>
          </cell>
          <cell r="Y13">
            <v>10617204.235998785</v>
          </cell>
        </row>
        <row r="19">
          <cell r="O19">
            <v>-10406265.185279999</v>
          </cell>
          <cell r="Y19">
            <v>-8760918.1084000003</v>
          </cell>
        </row>
        <row r="25">
          <cell r="O25">
            <v>715968.54820387438</v>
          </cell>
          <cell r="Y25">
            <v>1856286.1275987837</v>
          </cell>
        </row>
        <row r="31">
          <cell r="O31">
            <v>-41650.90926</v>
          </cell>
          <cell r="Y31">
            <v>-35086.516129999996</v>
          </cell>
        </row>
        <row r="32">
          <cell r="O32">
            <v>-320136.73869000009</v>
          </cell>
          <cell r="Y32">
            <v>-197672.86539000002</v>
          </cell>
        </row>
        <row r="34">
          <cell r="O34">
            <v>76041.988069999992</v>
          </cell>
          <cell r="Y34">
            <v>104603.49838999999</v>
          </cell>
        </row>
        <row r="35">
          <cell r="O35">
            <v>-755142.57288999995</v>
          </cell>
          <cell r="Y35">
            <v>-535415.66503000003</v>
          </cell>
        </row>
        <row r="36">
          <cell r="O36">
            <v>0</v>
          </cell>
          <cell r="Y36">
            <v>6607</v>
          </cell>
        </row>
        <row r="37">
          <cell r="O37">
            <v>672707.11749999993</v>
          </cell>
          <cell r="Y37">
            <v>595255.87144999998</v>
          </cell>
        </row>
        <row r="39">
          <cell r="O39">
            <v>-541038.37627999997</v>
          </cell>
          <cell r="Y39">
            <v>-660757.05113000004</v>
          </cell>
        </row>
        <row r="46">
          <cell r="O46">
            <v>89956.887951484081</v>
          </cell>
          <cell r="Y46">
            <v>-288835.70564000012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6">
          <cell r="R46">
            <v>441007.11179990671</v>
          </cell>
        </row>
      </sheetData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>
        <row r="16">
          <cell r="G16">
            <v>6112893.2409999995</v>
          </cell>
        </row>
      </sheetData>
      <sheetData sheetId="27"/>
      <sheetData sheetId="28">
        <row r="68">
          <cell r="W68">
            <v>903370.44497000007</v>
          </cell>
        </row>
      </sheetData>
      <sheetData sheetId="29"/>
      <sheetData sheetId="30">
        <row r="14">
          <cell r="K14">
            <v>1452</v>
          </cell>
        </row>
      </sheetData>
      <sheetData sheetId="31">
        <row r="13">
          <cell r="I13">
            <v>6280514.068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  <sheetName val="Отчёт_4кв_МРСК Юга_2018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2">
          <cell r="T12">
            <v>1.6247482292681626E-2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1">
          <cell r="G11">
            <v>14182.4</v>
          </cell>
        </row>
      </sheetData>
      <sheetData sheetId="25" refreshError="1">
        <row r="12">
          <cell r="T12">
            <v>36394026.316206753</v>
          </cell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27">
          <cell r="T127">
            <v>0</v>
          </cell>
        </row>
      </sheetData>
      <sheetData sheetId="28">
        <row r="22">
          <cell r="T22">
            <v>36938.712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45">
          <cell r="Q45">
            <v>13794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2">
          <cell r="Y22">
            <v>70982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H21">
            <v>5941327.918493785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7812.4900284779869</v>
          </cell>
        </row>
      </sheetData>
      <sheetData sheetId="25"/>
      <sheetData sheetId="26"/>
      <sheetData sheetId="27"/>
      <sheetData sheetId="28">
        <row r="12">
          <cell r="H12">
            <v>37652628.929403789</v>
          </cell>
          <cell r="U12">
            <v>9481704.3312893808</v>
          </cell>
          <cell r="V12">
            <v>8608284.4211538211</v>
          </cell>
        </row>
        <row r="18">
          <cell r="U18">
            <v>-8198890.5440000007</v>
          </cell>
          <cell r="V18">
            <v>-7456283.6699999981</v>
          </cell>
        </row>
        <row r="24">
          <cell r="U24">
            <v>1282813.7872893808</v>
          </cell>
          <cell r="V24">
            <v>1152000.7511538211</v>
          </cell>
        </row>
        <row r="30">
          <cell r="U30">
            <v>-5464.6373600000006</v>
          </cell>
          <cell r="V30">
            <v>-5486.72822</v>
          </cell>
        </row>
        <row r="31">
          <cell r="U31">
            <v>-165697.63680000001</v>
          </cell>
          <cell r="V31">
            <v>-193414.78600000002</v>
          </cell>
        </row>
        <row r="33">
          <cell r="U33">
            <v>10808.46811</v>
          </cell>
          <cell r="V33">
            <v>178455.50023000001</v>
          </cell>
        </row>
        <row r="34">
          <cell r="U34">
            <v>-625430.11495999992</v>
          </cell>
          <cell r="V34">
            <v>-629177.88744000008</v>
          </cell>
        </row>
        <row r="35">
          <cell r="U35">
            <v>0</v>
          </cell>
          <cell r="V35">
            <v>153.46429000000001</v>
          </cell>
        </row>
        <row r="36">
          <cell r="U36">
            <v>703313.51419000013</v>
          </cell>
          <cell r="V36">
            <v>408954.45781999995</v>
          </cell>
        </row>
        <row r="38">
          <cell r="U38">
            <v>-573449.26150999987</v>
          </cell>
          <cell r="V38">
            <v>-1223724.0656600001</v>
          </cell>
        </row>
        <row r="45">
          <cell r="U45">
            <v>390765.36034999997</v>
          </cell>
          <cell r="V45">
            <v>211783.14938999998</v>
          </cell>
        </row>
      </sheetData>
      <sheetData sheetId="29">
        <row r="223">
          <cell r="T223">
            <v>15655174.214000002</v>
          </cell>
        </row>
      </sheetData>
      <sheetData sheetId="30"/>
      <sheetData sheetId="31"/>
      <sheetData sheetId="32"/>
      <sheetData sheetId="33">
        <row r="14">
          <cell r="W14">
            <v>984</v>
          </cell>
        </row>
      </sheetData>
      <sheetData sheetId="34">
        <row r="19">
          <cell r="R19">
            <v>1073305.2169999999</v>
          </cell>
        </row>
      </sheetData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Y54">
            <v>117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6.4620763659518993E-2</v>
          </cell>
        </row>
      </sheetData>
      <sheetData sheetId="23">
        <row r="176">
          <cell r="N176">
            <v>6386.2358010567259</v>
          </cell>
        </row>
      </sheetData>
      <sheetData sheetId="24">
        <row r="11">
          <cell r="N11">
            <v>9239.059350324329</v>
          </cell>
        </row>
      </sheetData>
      <sheetData sheetId="25"/>
      <sheetData sheetId="26"/>
      <sheetData sheetId="27"/>
      <sheetData sheetId="28">
        <row r="12">
          <cell r="N12">
            <v>10011443.098625384</v>
          </cell>
          <cell r="X12">
            <v>8844513.2626997288</v>
          </cell>
        </row>
        <row r="18">
          <cell r="X18">
            <v>-7259695.7079999996</v>
          </cell>
        </row>
        <row r="24">
          <cell r="X24">
            <v>1584817.5546997287</v>
          </cell>
        </row>
        <row r="30">
          <cell r="X30">
            <v>-5372.6678199999988</v>
          </cell>
        </row>
        <row r="31">
          <cell r="X31">
            <v>-164294.796</v>
          </cell>
        </row>
        <row r="33">
          <cell r="X33">
            <v>87855.644520000002</v>
          </cell>
        </row>
        <row r="34">
          <cell r="X34">
            <v>-612805.86574000004</v>
          </cell>
        </row>
        <row r="35">
          <cell r="X35">
            <v>1.5979999999999999</v>
          </cell>
        </row>
        <row r="36">
          <cell r="X36">
            <v>664767.75573000009</v>
          </cell>
        </row>
        <row r="38">
          <cell r="X38">
            <v>-1274899.3205499998</v>
          </cell>
        </row>
        <row r="45">
          <cell r="X45">
            <v>-688948.08960000006</v>
          </cell>
        </row>
      </sheetData>
      <sheetData sheetId="29">
        <row r="223">
          <cell r="T223">
            <v>22914869.922000002</v>
          </cell>
        </row>
      </sheetData>
      <sheetData sheetId="30"/>
      <sheetData sheetId="31">
        <row r="371">
          <cell r="T371">
            <v>0</v>
          </cell>
        </row>
      </sheetData>
      <sheetData sheetId="32"/>
      <sheetData sheetId="33">
        <row r="14">
          <cell r="T14">
            <v>914</v>
          </cell>
        </row>
      </sheetData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-0.34007417465917622</v>
          </cell>
        </row>
      </sheetData>
      <sheetData sheetId="23"/>
      <sheetData sheetId="24"/>
      <sheetData sheetId="25"/>
      <sheetData sheetId="26"/>
      <sheetData sheetId="27"/>
      <sheetData sheetId="28">
        <row r="12">
          <cell r="Z12">
            <v>10031930.302973669</v>
          </cell>
        </row>
        <row r="18">
          <cell r="Z18">
            <v>-8920014.1279999968</v>
          </cell>
        </row>
        <row r="24">
          <cell r="Z24">
            <v>1111916.1749736727</v>
          </cell>
        </row>
        <row r="30">
          <cell r="Z30">
            <v>-6787.01944</v>
          </cell>
        </row>
        <row r="31">
          <cell r="Z31">
            <v>-273784.19</v>
          </cell>
        </row>
        <row r="33">
          <cell r="Z33">
            <v>82524.157009999995</v>
          </cell>
        </row>
        <row r="34">
          <cell r="Z34">
            <v>-573926.62774999999</v>
          </cell>
        </row>
        <row r="35">
          <cell r="Z35">
            <v>83.329399999999993</v>
          </cell>
        </row>
        <row r="36">
          <cell r="Z36">
            <v>1936809.3535099998</v>
          </cell>
        </row>
        <row r="38">
          <cell r="Z38">
            <v>-6689197.3327799998</v>
          </cell>
        </row>
        <row r="45">
          <cell r="Z45">
            <v>705576.87773999991</v>
          </cell>
        </row>
      </sheetData>
      <sheetData sheetId="29">
        <row r="223">
          <cell r="T223">
            <v>31834884.050000008</v>
          </cell>
        </row>
      </sheetData>
      <sheetData sheetId="30"/>
      <sheetData sheetId="31"/>
      <sheetData sheetId="32"/>
      <sheetData sheetId="33">
        <row r="14">
          <cell r="T14">
            <v>24501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13"/>
  <sheetViews>
    <sheetView tabSelected="1" view="pageBreakPreview" zoomScale="60" zoomScaleNormal="100" workbookViewId="0">
      <pane xSplit="2" ySplit="5" topLeftCell="Z10" activePane="bottomRight" state="frozen"/>
      <selection pane="topRight" activeCell="C1" sqref="C1"/>
      <selection pane="bottomLeft" activeCell="A6" sqref="A6"/>
      <selection pane="bottomRight" activeCell="AK13" sqref="AK13"/>
    </sheetView>
  </sheetViews>
  <sheetFormatPr defaultRowHeight="15.75" customHeight="1" x14ac:dyDescent="0.3"/>
  <cols>
    <col min="1" max="1" width="0" hidden="1" customWidth="1"/>
    <col min="2" max="2" width="44.109375" customWidth="1"/>
    <col min="3" max="25" width="16.6640625" hidden="1" customWidth="1"/>
    <col min="26" max="27" width="16.6640625" customWidth="1"/>
    <col min="28" max="28" width="17" customWidth="1"/>
    <col min="29" max="30" width="16.5546875" customWidth="1"/>
    <col min="31" max="31" width="15.21875" customWidth="1"/>
    <col min="32" max="32" width="15.5546875" customWidth="1"/>
    <col min="33" max="35" width="17" customWidth="1"/>
    <col min="36" max="36" width="15.5546875" customWidth="1"/>
    <col min="37" max="37" width="17" customWidth="1"/>
  </cols>
  <sheetData>
    <row r="2" spans="2:37" ht="15.75" customHeight="1" x14ac:dyDescent="0.35">
      <c r="B2" s="1" t="s">
        <v>42</v>
      </c>
      <c r="T2" s="7"/>
    </row>
    <row r="3" spans="2:37" ht="15.75" customHeight="1" x14ac:dyDescent="0.3">
      <c r="P3" s="6"/>
      <c r="Q3" s="6"/>
      <c r="R3" s="6"/>
      <c r="S3" s="6"/>
      <c r="T3" s="6"/>
      <c r="U3" s="8"/>
      <c r="V3" s="6"/>
      <c r="W3" s="6"/>
      <c r="X3" s="8"/>
      <c r="Y3" s="8"/>
      <c r="Z3" s="6"/>
      <c r="AA3" s="6"/>
    </row>
    <row r="4" spans="2:37" ht="15.75" customHeight="1" x14ac:dyDescent="0.3">
      <c r="AA4" t="s">
        <v>11</v>
      </c>
    </row>
    <row r="5" spans="2:37" ht="30.6" customHeight="1" x14ac:dyDescent="0.3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33</v>
      </c>
      <c r="AA5" s="3" t="s">
        <v>34</v>
      </c>
      <c r="AB5" s="3" t="s">
        <v>35</v>
      </c>
      <c r="AC5" s="3" t="s">
        <v>36</v>
      </c>
      <c r="AD5" s="3" t="s">
        <v>37</v>
      </c>
      <c r="AE5" s="3" t="s">
        <v>38</v>
      </c>
      <c r="AF5" s="3" t="s">
        <v>39</v>
      </c>
      <c r="AG5" s="3" t="s">
        <v>40</v>
      </c>
      <c r="AH5" s="3" t="s">
        <v>41</v>
      </c>
      <c r="AI5" s="3" t="s">
        <v>43</v>
      </c>
      <c r="AJ5" s="3" t="s">
        <v>44</v>
      </c>
      <c r="AK5" s="3" t="s">
        <v>45</v>
      </c>
    </row>
    <row r="6" spans="2:37" ht="30.75" customHeight="1" x14ac:dyDescent="0.3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'[8]8.ОФР'!$X$12</f>
        <v>8844513.2626997288</v>
      </c>
      <c r="Y6" s="5">
        <f>'[9]8.ОФР'!$Z$12</f>
        <v>10031930.302973669</v>
      </c>
      <c r="Z6" s="5">
        <f>'[10]8.ОФР'!$U$12</f>
        <v>9609006.5171035118</v>
      </c>
      <c r="AA6" s="5">
        <f>'[11]8.ОФР'!$V$12</f>
        <v>8315761.79355668</v>
      </c>
      <c r="AB6" s="5">
        <f>'[12]8.ОФР'!$X$12</f>
        <v>9441835.5720232874</v>
      </c>
      <c r="AC6" s="5">
        <f>'[13]8.ОФР'!$Z$12</f>
        <v>11754993.701493608</v>
      </c>
      <c r="AD6" s="5">
        <f>'[14]8.ОФР'!$U$12</f>
        <v>10237591.5880665</v>
      </c>
      <c r="AE6" s="5">
        <f>'[15]8.ОФР'!$V$12</f>
        <v>9696910.4010438919</v>
      </c>
      <c r="AF6" s="5">
        <f>'[16]8.ОФР'!$X$12</f>
        <v>10182296.462515675</v>
      </c>
      <c r="AG6" s="5">
        <f>'[17]8.ОФР'!$Z$12</f>
        <v>11337662.629136112</v>
      </c>
      <c r="AH6" s="5">
        <f>'[18]8.ОФР'!$U$12</f>
        <v>10668166.282790923</v>
      </c>
      <c r="AI6" s="5">
        <f>'[19]8.ОФР'!$V$12</f>
        <v>9548277.7453318462</v>
      </c>
      <c r="AJ6" s="5">
        <f>'[20]8.ОФР'!$Y$13</f>
        <v>10617204.235998785</v>
      </c>
      <c r="AK6" s="5">
        <f>'[20]8.ОФР'!$O$13</f>
        <v>11122233.733483875</v>
      </c>
    </row>
    <row r="7" spans="2:37" ht="30.75" customHeight="1" x14ac:dyDescent="0.3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'[8]8.ОФР'!$X$18*-1</f>
        <v>7259695.7079999996</v>
      </c>
      <c r="Y7" s="5">
        <f>'[9]8.ОФР'!$Z$18*-1</f>
        <v>8920014.1279999968</v>
      </c>
      <c r="Z7" s="5">
        <f>'[10]8.ОФР'!$U$18*-1</f>
        <v>8407569.6769999992</v>
      </c>
      <c r="AA7" s="5">
        <f>'[11]8.ОФР'!$V$18*-1</f>
        <v>7396429.9500000011</v>
      </c>
      <c r="AB7" s="5">
        <f>'[12]8.ОФР'!$X$18*-1</f>
        <v>8015267.8260000004</v>
      </c>
      <c r="AC7" s="5">
        <f>'[13]8.ОФР'!$Z$18*-1</f>
        <v>9961558.6309999991</v>
      </c>
      <c r="AD7" s="5">
        <f>'[14]8.ОФР'!$U$18*-1</f>
        <v>9055289.4440000001</v>
      </c>
      <c r="AE7" s="5">
        <f>'[15]8.ОФР'!$V$18*-1</f>
        <v>8156932.1779999994</v>
      </c>
      <c r="AF7" s="5">
        <f>'[16]8.ОФР'!$X$18*-1</f>
        <v>8743314.7829999998</v>
      </c>
      <c r="AG7" s="5">
        <f>'[17]8.ОФР'!$Z$18*-1</f>
        <v>10099340.318999998</v>
      </c>
      <c r="AH7" s="5">
        <f>'[18]8.ОФР'!$U$18*-1</f>
        <v>9015117.1466099992</v>
      </c>
      <c r="AI7" s="5">
        <f>'[19]8.ОФР'!$V$18*-1</f>
        <v>8214100.2596399998</v>
      </c>
      <c r="AJ7" s="5">
        <f>'[20]8.ОФР'!$Y$19*-1</f>
        <v>8760918.1084000003</v>
      </c>
      <c r="AK7" s="5">
        <f>'[20]8.ОФР'!$O$19*-1</f>
        <v>10406265.185279999</v>
      </c>
    </row>
    <row r="8" spans="2:37" ht="30.75" customHeight="1" x14ac:dyDescent="0.3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'[8]8.ОФР'!$X$24</f>
        <v>1584817.5546997287</v>
      </c>
      <c r="Y8" s="5">
        <f>'[9]8.ОФР'!$Z$24</f>
        <v>1111916.1749736727</v>
      </c>
      <c r="Z8" s="5">
        <f>'[10]8.ОФР'!$U$24</f>
        <v>1201436.8401035101</v>
      </c>
      <c r="AA8" s="5">
        <f>'[11]8.ОФР'!$V$24</f>
        <v>919331.84355667839</v>
      </c>
      <c r="AB8" s="5">
        <f>'[12]8.ОФР'!$X$24</f>
        <v>1426567.7460232868</v>
      </c>
      <c r="AC8" s="5">
        <f>'[13]8.ОФР'!$Z$24</f>
        <v>1793435.0704936106</v>
      </c>
      <c r="AD8" s="5">
        <f>'[14]8.ОФР'!$U$24</f>
        <v>1182302.1440665007</v>
      </c>
      <c r="AE8" s="5">
        <f>'[15]8.ОФР'!$V$24</f>
        <v>1539978.2230438916</v>
      </c>
      <c r="AF8" s="5">
        <f>'[16]8.ОФР'!$X$24</f>
        <v>1438981.6795156721</v>
      </c>
      <c r="AG8" s="5">
        <f>'[17]8.ОФР'!$Z$24</f>
        <v>1238322.3101361108</v>
      </c>
      <c r="AH8" s="5">
        <f>'[18]8.ОФР'!$U$24</f>
        <v>1653049.1361809259</v>
      </c>
      <c r="AI8" s="5">
        <f>'[19]8.ОФР'!$V$24</f>
        <v>1334177.4856918463</v>
      </c>
      <c r="AJ8" s="5">
        <f>'[20]8.ОФР'!$Y$25</f>
        <v>1856286.1275987837</v>
      </c>
      <c r="AK8" s="5">
        <f>'[20]8.ОФР'!$O$25</f>
        <v>715968.54820387438</v>
      </c>
    </row>
    <row r="9" spans="2:37" ht="30.75" customHeight="1" x14ac:dyDescent="0.3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'[8]8.ОФР'!$X$30*-1+'[8]8.ОФР'!$X$31*-1</f>
        <v>169667.46382</v>
      </c>
      <c r="Y9" s="5">
        <f>'[9]8.ОФР'!$Z$30*-1+'[9]8.ОФР'!$Z$31*-1</f>
        <v>280571.20944000001</v>
      </c>
      <c r="Z9" s="5">
        <f>'[10]8.ОФР'!$U$30*-1+'[10]8.ОФР'!$U$31*-1</f>
        <v>184600.92059999995</v>
      </c>
      <c r="AA9" s="5">
        <f>'[11]8.ОФР'!$V$30*-1+'[11]8.ОФР'!$V$31*-1</f>
        <v>179659.17623000004</v>
      </c>
      <c r="AB9" s="5">
        <f>'[12]8.ОФР'!$X$30*-1+'[12]8.ОФР'!$X$31*-1</f>
        <v>189247.26264999999</v>
      </c>
      <c r="AC9" s="5">
        <f>'[13]8.ОФР'!$Z$30*-1+'[13]8.ОФР'!$Z$31*-1</f>
        <v>270873.31542</v>
      </c>
      <c r="AD9" s="5">
        <f>('[14]8.ОФР'!$U$30+'[14]8.ОФР'!$T$31)*-1</f>
        <v>198576.72165000002</v>
      </c>
      <c r="AE9" s="5">
        <f>('[15]8.ОФР'!$V$30+'[15]8.ОФР'!$V$31)*-1</f>
        <v>193890.85804000002</v>
      </c>
      <c r="AF9" s="5">
        <f>('[16]8.ОФР'!$X$30+'[16]8.ОФР'!$X$31)*-1</f>
        <v>209422.24281000003</v>
      </c>
      <c r="AG9" s="5">
        <f>('[17]8.ОФР'!$Z$30+'[17]8.ОФР'!$Z$31)*-1</f>
        <v>361692.26613</v>
      </c>
      <c r="AH9" s="5">
        <f>('[18]8.ОФР'!$U$126+'[18]8.ОФР'!$U$127)*-1</f>
        <v>216189.94020000001</v>
      </c>
      <c r="AI9" s="5">
        <f>('[19]8.ОФР'!$V$126+'[19]8.ОФР'!$V$127)*-1</f>
        <v>220753.83293999996</v>
      </c>
      <c r="AJ9" s="5">
        <f>('[20]8.ОФР'!$Y$31+'[20]8.ОФР'!$Y$32)*-1</f>
        <v>232759.38152000002</v>
      </c>
      <c r="AK9" s="5">
        <f>('[20]8.ОФР'!$O$31+'[20]8.ОФР'!$O$32)*-1</f>
        <v>361787.64795000007</v>
      </c>
    </row>
    <row r="10" spans="2:37" ht="30.75" customHeight="1" x14ac:dyDescent="0.3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'[8]8.ОФР'!$X$33+'[8]8.ОФР'!$X$34+'[8]8.ОФР'!$X$35+'[8]8.ОФР'!$X$36+'[8]8.ОФР'!$X$38</f>
        <v>-1135080.1880399999</v>
      </c>
      <c r="Y10" s="5">
        <f>'[9]8.ОФР'!$Z$33+'[9]8.ОФР'!$Z$34+'[9]8.ОФР'!$Z$35+'[9]8.ОФР'!$Z$36+'[9]8.ОФР'!$Z$38</f>
        <v>-5243707.1206100006</v>
      </c>
      <c r="Z10" s="5">
        <f>'[10]8.ОФР'!$U$33+'[10]8.ОФР'!$U$34+'[10]8.ОФР'!$U$35+'[10]8.ОФР'!$U$36+'[10]8.ОФР'!$U$38</f>
        <v>-603755.20022999984</v>
      </c>
      <c r="AA10" s="5">
        <f>'[11]8.ОФР'!$V$33+'[11]8.ОФР'!$V$34+'[11]8.ОФР'!$V$35+'[11]8.ОФР'!$V$36+'[11]8.ОФР'!$V$38</f>
        <v>-1412395.1800100005</v>
      </c>
      <c r="AB10" s="5">
        <f>'[12]8.ОФР'!$X$33+'[12]8.ОФР'!$X$34+'[12]8.ОФР'!$X$35+'[12]8.ОФР'!$X$36+'[12]8.ОФР'!$X$38</f>
        <v>-1662089.4513399987</v>
      </c>
      <c r="AC10" s="5">
        <f>'[13]8.ОФР'!$Z$33+'[13]8.ОФР'!$Z$34+'[13]8.ОФР'!$Z$35+'[13]8.ОФР'!$Z$36+'[13]8.ОФР'!$Z$38</f>
        <v>-837152.84938000096</v>
      </c>
      <c r="AD10" s="5">
        <f>'[14]8.ОФР'!$U$33+'[14]8.ОФР'!$U$34+'[14]8.ОФР'!$U$36+'[14]8.ОФР'!$U$38+'[14]8.ОФР'!$U$35</f>
        <v>-292196.77590999997</v>
      </c>
      <c r="AE10" s="5">
        <f>'[15]8.ОФР'!$V$33+'[15]8.ОФР'!$V$34+'[15]8.ОФР'!$V$36+'[15]8.ОФР'!$V$38+'[15]8.ОФР'!$V$35</f>
        <v>-426871.26953000011</v>
      </c>
      <c r="AF10" s="5">
        <f>'[16]8.ОФР'!$X$33+'[16]8.ОФР'!$X$34+'[16]8.ОФР'!$X$35+'[16]8.ОФР'!$X$36+'[16]8.ОФР'!$X$38</f>
        <v>-490113.08073000005</v>
      </c>
      <c r="AG10" s="5">
        <f>'[17]8.ОФР'!$Z$33+'[17]8.ОФР'!$Z$34+'[17]8.ОФР'!$Z$35+'[17]8.ОФР'!$Z$36+'[17]8.ОФР'!$Z$35+'[17]8.ОФР'!$Z$38</f>
        <v>-583774.70169000025</v>
      </c>
      <c r="AH10" s="5">
        <f>'[18]8.ОФР'!$T$33+'[18]8.ОФР'!$T$34+'[18]8.ОФР'!$T$35+'[18]8.ОФР'!$T$36+'[18]8.ОФР'!$T$38</f>
        <v>-818389.6955899999</v>
      </c>
      <c r="AI10" s="5">
        <f>'[19]8.ОФР'!$V$33+'[19]8.ОФР'!$V$34+'[19]8.ОФР'!$T$35+'[19]8.ОФР'!$V$36+'[19]8.ОФР'!$V$38</f>
        <v>-943993.04678999993</v>
      </c>
      <c r="AJ10" s="5">
        <f>'[20]8.ОФР'!$Y$34+'[20]8.ОФР'!$Y$35+'[20]8.ОФР'!$Y$36+'[20]8.ОФР'!$Y$37+'[20]8.ОФР'!$Y$39</f>
        <v>-489706.34632000013</v>
      </c>
      <c r="AK10" s="5">
        <f>'[20]8.ОФР'!$O$34+'[20]8.ОФР'!$O$35+'[20]8.ОФР'!$O$36+'[20]8.ОФР'!$O$37+'[20]8.ОФР'!$O$39</f>
        <v>-547431.84360000002</v>
      </c>
    </row>
    <row r="11" spans="2:37" ht="30.75" customHeight="1" x14ac:dyDescent="0.3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V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:X11" si="3">W8-W9+W10</f>
        <v>-312239.29382617911</v>
      </c>
      <c r="X11" s="5">
        <f t="shared" si="3"/>
        <v>280069.90283972886</v>
      </c>
      <c r="Y11" s="5">
        <f t="shared" ref="Y11" si="4">Y8-Y9+Y10</f>
        <v>-4412362.1550763277</v>
      </c>
      <c r="Z11" s="5">
        <f t="shared" ref="Z11" si="5">Z8-Z9+Z10</f>
        <v>413080.71927351027</v>
      </c>
      <c r="AA11" s="5">
        <f>AA8-AA9+AA10</f>
        <v>-672722.51268332219</v>
      </c>
      <c r="AB11" s="5">
        <f>AB8-AB9+AB10</f>
        <v>-424768.96796671185</v>
      </c>
      <c r="AC11" s="5">
        <f t="shared" ref="AC11:AD11" si="6">AC8-AC9+AC10</f>
        <v>685408.90569360973</v>
      </c>
      <c r="AD11" s="5">
        <f t="shared" si="6"/>
        <v>691528.64650650078</v>
      </c>
      <c r="AE11" s="5">
        <f t="shared" ref="AE11" si="7">AE8-AE9+AE10</f>
        <v>919216.09547389136</v>
      </c>
      <c r="AF11" s="5">
        <f t="shared" ref="AF11:AK11" si="8">AF8-AF9+AF10</f>
        <v>739446.35597567214</v>
      </c>
      <c r="AG11" s="5">
        <f t="shared" si="8"/>
        <v>292855.3423161105</v>
      </c>
      <c r="AH11" s="5">
        <f t="shared" si="8"/>
        <v>618469.50039092591</v>
      </c>
      <c r="AI11" s="5">
        <f t="shared" si="8"/>
        <v>169430.60596184654</v>
      </c>
      <c r="AJ11" s="5">
        <f t="shared" si="8"/>
        <v>1133820.3997587836</v>
      </c>
      <c r="AK11" s="5">
        <f t="shared" si="8"/>
        <v>-193250.94334612571</v>
      </c>
    </row>
    <row r="12" spans="2:37" ht="30.75" customHeight="1" x14ac:dyDescent="0.3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'[8]8.ОФР'!$X$45*-1</f>
        <v>688948.08960000006</v>
      </c>
      <c r="Y12" s="5">
        <f>'[9]8.ОФР'!$Z$45*-1</f>
        <v>-705576.87773999991</v>
      </c>
      <c r="Z12" s="5">
        <f>'[10]8.ОФР'!$U$45*-1</f>
        <v>151348.83282999997</v>
      </c>
      <c r="AA12" s="5">
        <f>'[11]8.ОФР'!$V$45*-1</f>
        <v>-214673.25613999995</v>
      </c>
      <c r="AB12" s="5">
        <f>'[12]8.ОФР'!$X$45*-1</f>
        <v>-31397.458449999991</v>
      </c>
      <c r="AC12" s="5">
        <f>'[13]8.ОФР'!$Z$45*-1</f>
        <v>305162.16267999995</v>
      </c>
      <c r="AD12" s="5">
        <f>'[14]8.ОФР'!$U$45*-1</f>
        <v>84050.793669999999</v>
      </c>
      <c r="AE12" s="5">
        <f>'[15]8.ОФР'!$V$45*-1</f>
        <v>254035.10308999996</v>
      </c>
      <c r="AF12" s="5">
        <f>'[16]8.ОФР'!$X$45*-1</f>
        <v>22405.333850000112</v>
      </c>
      <c r="AG12" s="5">
        <f>'[17]8.ОФР'!$Z$45*-1</f>
        <v>214167.10066000005</v>
      </c>
      <c r="AH12" s="5">
        <f>'[18]8.ОФР'!$U$45*-1</f>
        <v>139896.93150999999</v>
      </c>
      <c r="AI12" s="5">
        <f>'[19]8.ОФР'!$V$45*-1</f>
        <v>77611.241380000021</v>
      </c>
      <c r="AJ12" s="5">
        <f>'[20]8.ОФР'!$Y$46*-1</f>
        <v>288835.70564000012</v>
      </c>
      <c r="AK12" s="5">
        <f>'[20]8.ОФР'!$O$46*-1</f>
        <v>-89956.887951484081</v>
      </c>
    </row>
    <row r="13" spans="2:37" ht="30.75" customHeight="1" x14ac:dyDescent="0.3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9">(N11-N12)</f>
        <v>22722.589169354003</v>
      </c>
      <c r="O13" s="5">
        <f t="shared" si="9"/>
        <v>3597.8935998957604</v>
      </c>
      <c r="P13" s="5">
        <f t="shared" ref="P13:Q13" si="10">(P11-P12)</f>
        <v>1482315.8072363201</v>
      </c>
      <c r="Q13" s="5">
        <f t="shared" si="10"/>
        <v>-997197.91379164858</v>
      </c>
      <c r="R13" s="5">
        <f t="shared" ref="R13:V13" si="11">(R11-R12)</f>
        <v>441679.6708897092</v>
      </c>
      <c r="S13" s="5">
        <f t="shared" si="11"/>
        <v>522342.75250481075</v>
      </c>
      <c r="T13" s="5">
        <f t="shared" si="11"/>
        <v>149831.27521877104</v>
      </c>
      <c r="U13" s="5">
        <f t="shared" si="11"/>
        <v>7857.160373460254</v>
      </c>
      <c r="V13" s="5">
        <f t="shared" si="11"/>
        <v>1017659.4793093811</v>
      </c>
      <c r="W13" s="5">
        <f t="shared" ref="W13:X13" si="12">(W11-W12)</f>
        <v>-100456.14443617914</v>
      </c>
      <c r="X13" s="5">
        <f t="shared" si="12"/>
        <v>-408878.1867602712</v>
      </c>
      <c r="Y13" s="5">
        <f t="shared" ref="Y13:AA13" si="13">(Y11-Y12)</f>
        <v>-3706785.2773363278</v>
      </c>
      <c r="Z13" s="5">
        <f t="shared" ref="Z13" si="14">(Z11-Z12)</f>
        <v>261731.8864435103</v>
      </c>
      <c r="AA13" s="5">
        <f t="shared" si="13"/>
        <v>-458049.25654332223</v>
      </c>
      <c r="AB13" s="5">
        <f t="shared" ref="AB13" si="15">(AB11-AB12)</f>
        <v>-393371.50951671187</v>
      </c>
      <c r="AC13" s="5">
        <f t="shared" ref="AC13" si="16">(AC11-AC12)</f>
        <v>380246.74301360978</v>
      </c>
      <c r="AD13" s="5">
        <f t="shared" ref="AD13:AE13" si="17">(AD11-AD12)</f>
        <v>607477.85283650074</v>
      </c>
      <c r="AE13" s="5">
        <f t="shared" si="17"/>
        <v>665180.99238389137</v>
      </c>
      <c r="AF13" s="5">
        <f t="shared" ref="AF13:AG13" si="18">(AF11-AF12)</f>
        <v>717041.02212567208</v>
      </c>
      <c r="AG13" s="5">
        <f t="shared" si="18"/>
        <v>78688.241656110447</v>
      </c>
      <c r="AH13" s="5">
        <f t="shared" ref="AH13" si="19">(AH11-AH12)</f>
        <v>478572.56888092589</v>
      </c>
      <c r="AI13" s="5">
        <f t="shared" ref="AI13" si="20">(AI11-AI12)</f>
        <v>91819.364581846516</v>
      </c>
      <c r="AJ13" s="5">
        <f t="shared" ref="AJ13" si="21">(AJ11-AJ12)</f>
        <v>844984.69411878358</v>
      </c>
      <c r="AK13" s="5">
        <f>(AK11-AK12)</f>
        <v>-103294.05539464163</v>
      </c>
    </row>
  </sheetData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Головашко Наталья Валерьевна</cp:lastModifiedBy>
  <cp:lastPrinted>2016-05-19T11:01:51Z</cp:lastPrinted>
  <dcterms:created xsi:type="dcterms:W3CDTF">2015-04-02T08:39:08Z</dcterms:created>
  <dcterms:modified xsi:type="dcterms:W3CDTF">2022-11-29T08:38:17Z</dcterms:modified>
</cp:coreProperties>
</file>